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1"/>
  </bookViews>
  <sheets>
    <sheet name="Summary" sheetId="1" r:id="rId1"/>
    <sheet name="Direct costs" sheetId="2" r:id="rId2"/>
    <sheet name="Indirect costs" sheetId="3" r:id="rId3"/>
    <sheet name="WTP" sheetId="4" r:id="rId4"/>
  </sheets>
  <definedNames/>
  <calcPr fullCalcOnLoad="1"/>
</workbook>
</file>

<file path=xl/comments1.xml><?xml version="1.0" encoding="utf-8"?>
<comments xmlns="http://schemas.openxmlformats.org/spreadsheetml/2006/main">
  <authors>
    <author>KNCV</author>
  </authors>
  <commentList>
    <comment ref="A15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Reference: months that patient couldn’t work due to TB</t>
        </r>
      </text>
    </comment>
    <comment ref="A16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Reference: nr of months patient is already on treatment</t>
        </r>
      </text>
    </comment>
  </commentList>
</comments>
</file>

<file path=xl/comments2.xml><?xml version="1.0" encoding="utf-8"?>
<comments xmlns="http://schemas.openxmlformats.org/spreadsheetml/2006/main">
  <authors>
    <author>KNCV</author>
  </authors>
  <commentList>
    <comment ref="A2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The currency used in all costs item (also indirect costs) should be the same</t>
        </r>
      </text>
    </comment>
    <comment ref="A53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Difference between number given in 45 c and 45 d.</t>
        </r>
      </text>
    </comment>
    <comment ref="A66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Question 34</t>
        </r>
      </text>
    </comment>
  </commentList>
</comments>
</file>

<file path=xl/comments3.xml><?xml version="1.0" encoding="utf-8"?>
<comments xmlns="http://schemas.openxmlformats.org/spreadsheetml/2006/main">
  <authors>
    <author>KNCV</author>
  </authors>
  <commentList>
    <comment ref="A2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The currency for all cost items (also direct costs) should be the same</t>
        </r>
      </text>
    </comment>
    <comment ref="A11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Question 68a; If you filled in the row above, DON'T fill this line!</t>
        </r>
      </text>
    </comment>
    <comment ref="A10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If you fill this line, DON'T fill also the line below</t>
        </r>
      </text>
    </comment>
    <comment ref="A37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question 59 b</t>
        </r>
      </text>
    </comment>
    <comment ref="A43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Question 14</t>
        </r>
      </text>
    </comment>
  </commentList>
</comments>
</file>

<file path=xl/comments4.xml><?xml version="1.0" encoding="utf-8"?>
<comments xmlns="http://schemas.openxmlformats.org/spreadsheetml/2006/main">
  <authors>
    <author>KNCV</author>
  </authors>
  <commentList>
    <comment ref="A29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Question 123</t>
        </r>
      </text>
    </comment>
    <comment ref="A22" authorId="0">
      <text>
        <r>
          <rPr>
            <b/>
            <sz val="8"/>
            <rFont val="Tahoma"/>
            <family val="0"/>
          </rPr>
          <t>KNCV:</t>
        </r>
        <r>
          <rPr>
            <sz val="8"/>
            <rFont val="Tahoma"/>
            <family val="0"/>
          </rPr>
          <t xml:space="preserve">
Total Direct patient cost during treatment / nr of months patient is on treatment</t>
        </r>
      </text>
    </comment>
  </commentList>
</comments>
</file>

<file path=xl/sharedStrings.xml><?xml version="1.0" encoding="utf-8"?>
<sst xmlns="http://schemas.openxmlformats.org/spreadsheetml/2006/main" count="162" uniqueCount="143">
  <si>
    <t>Currency:</t>
  </si>
  <si>
    <t>Total Pre- and Diagnostic Direct Costs</t>
  </si>
  <si>
    <t>Minus Insurance</t>
  </si>
  <si>
    <t>DIRECT COSTS</t>
  </si>
  <si>
    <t>Nr of follow up visits to health facility</t>
  </si>
  <si>
    <t>Hospitalization</t>
  </si>
  <si>
    <t>Total cost of hospitalization</t>
  </si>
  <si>
    <t>Other Costs</t>
  </si>
  <si>
    <t>Average cost per month for special foods</t>
  </si>
  <si>
    <t>Total reimbursement received</t>
  </si>
  <si>
    <t>Insurance</t>
  </si>
  <si>
    <t>Coping Costs</t>
  </si>
  <si>
    <t>Total amount of money borrowed</t>
  </si>
  <si>
    <t>INDIRECT COSTS</t>
  </si>
  <si>
    <t>Guardian Costs</t>
  </si>
  <si>
    <t>Total Guardian cost DOT at Health Facility</t>
  </si>
  <si>
    <t>Cost for guardian for staying at hospital:</t>
  </si>
  <si>
    <t>Number of days in hospital</t>
  </si>
  <si>
    <t>Total indirect cost of hospitalization</t>
  </si>
  <si>
    <t>Guardian Indirect Costs</t>
  </si>
  <si>
    <t>Number of days guardian stayed with patient in hospital</t>
  </si>
  <si>
    <t>Total indirect guardian cost for hospitalization</t>
  </si>
  <si>
    <t>Total indirect guardian costs:</t>
  </si>
  <si>
    <t>Total cost of one follow up visit to health facility</t>
  </si>
  <si>
    <t>Interest rate (in %, assumed is one year)</t>
  </si>
  <si>
    <t>Number of months that patient could not work due to TB</t>
  </si>
  <si>
    <r>
      <t>Opportunity cost for household replacement</t>
    </r>
    <r>
      <rPr>
        <b/>
        <sz val="10"/>
        <rFont val="Arial"/>
        <family val="2"/>
      </rPr>
      <t xml:space="preserve"> per day</t>
    </r>
    <r>
      <rPr>
        <sz val="10"/>
        <rFont val="Arial"/>
        <family val="0"/>
      </rPr>
      <t xml:space="preserve"> if patient is working at home</t>
    </r>
  </si>
  <si>
    <r>
      <t xml:space="preserve">Average income of guardian </t>
    </r>
    <r>
      <rPr>
        <b/>
        <sz val="10"/>
        <rFont val="Arial"/>
        <family val="2"/>
      </rPr>
      <t>per day</t>
    </r>
    <r>
      <rPr>
        <sz val="10"/>
        <rFont val="Arial"/>
        <family val="0"/>
      </rPr>
      <t>:</t>
    </r>
  </si>
  <si>
    <r>
      <t xml:space="preserve">Nr of </t>
    </r>
    <r>
      <rPr>
        <b/>
        <sz val="10"/>
        <rFont val="Arial"/>
        <family val="2"/>
      </rPr>
      <t>weeks</t>
    </r>
    <r>
      <rPr>
        <sz val="10"/>
        <rFont val="Arial"/>
        <family val="0"/>
      </rPr>
      <t xml:space="preserve"> that guardian stayed home to take care of patient</t>
    </r>
  </si>
  <si>
    <t>Summary Patients Costs</t>
  </si>
  <si>
    <t>Total Direct Costs</t>
  </si>
  <si>
    <t>Total Indirect Costs</t>
  </si>
  <si>
    <t>Summary Guardian Costs</t>
  </si>
  <si>
    <t>Total direct guardian costs</t>
  </si>
  <si>
    <t>Total indirect guardian costs</t>
  </si>
  <si>
    <t>Total guardian costs</t>
  </si>
  <si>
    <t>Total Patient's costs</t>
  </si>
  <si>
    <t>Total Patient's costs including pain &amp; suffering (WTP)</t>
  </si>
  <si>
    <t>DON'T CHANGE GREEN FIELDS</t>
  </si>
  <si>
    <t>DON'T CHANGE ORANGE FIELDS</t>
  </si>
  <si>
    <t>BEFORE TB:</t>
  </si>
  <si>
    <t>NOW:</t>
  </si>
  <si>
    <t>FOOD: monthly household expenditure on food before TB</t>
  </si>
  <si>
    <t>HEALTHCARE: monthly per capita healthcare expenditure before TB</t>
  </si>
  <si>
    <t>FOOD: monthly household expenditure on food now</t>
  </si>
  <si>
    <t>HEALTHCARE 1: per capita monthly direct costs for TB during treatment</t>
  </si>
  <si>
    <t>HEALTHCARE 2: per capita monthly additional costs due to other illnesses</t>
  </si>
  <si>
    <t>HEALTHCARE TOTAL: monthly per capita expenditure on healthcare now</t>
  </si>
  <si>
    <t>Sum: monthly expenditures on food and healthcare before TB</t>
  </si>
  <si>
    <t>Sum: monthly expenditure on food and healthcare now</t>
  </si>
  <si>
    <r>
      <t>Assumption 1</t>
    </r>
    <r>
      <rPr>
        <sz val="10"/>
        <rFont val="Arial"/>
        <family val="2"/>
      </rPr>
      <t>: TB and other illnesses of patient constitute most of the healthcare costs of the household</t>
    </r>
  </si>
  <si>
    <r>
      <t>Assumption 2</t>
    </r>
    <r>
      <rPr>
        <sz val="10"/>
        <rFont val="Arial"/>
        <family val="2"/>
      </rPr>
      <t>: Expenditures on food and healthcare serve as a proxy for income</t>
    </r>
  </si>
  <si>
    <t>INCOME: monthly household income before TB</t>
  </si>
  <si>
    <t>INCOME: monthly household income now</t>
  </si>
  <si>
    <t>Patient Costs as % of personal income</t>
  </si>
  <si>
    <t>Patient/Household Costs as % of household income</t>
  </si>
  <si>
    <r>
      <t>Willingness to Pay</t>
    </r>
    <r>
      <rPr>
        <sz val="10"/>
        <rFont val="Arial"/>
        <family val="0"/>
      </rPr>
      <t xml:space="preserve"> (WTP) monthly per capita = True cost of TB incl pain and suffering</t>
    </r>
  </si>
  <si>
    <t>In some fields a 1 is entered already, because excel does not allow formulas to divide by 0.</t>
  </si>
  <si>
    <t>DON'T CHANGE ANY FIELDS ON THIS SHEET- RESULTS ARE COPIED FROM OTHER WORKSHEETS</t>
  </si>
  <si>
    <t>DOT Costs</t>
  </si>
  <si>
    <t>Nr of DOT visits per week (3, 5 or 6 times per week)</t>
  </si>
  <si>
    <t>Transport cost to DOT place</t>
  </si>
  <si>
    <t>Food costs per DOT visit</t>
  </si>
  <si>
    <t>Drug collection costs</t>
  </si>
  <si>
    <t>Transport cost to health facility to pick up drugs</t>
  </si>
  <si>
    <t>Food costs per drug collection visit</t>
  </si>
  <si>
    <t>administration fees during drug collection</t>
  </si>
  <si>
    <t>accommodation costs during drug collection</t>
  </si>
  <si>
    <t>Follow-up tests costs</t>
  </si>
  <si>
    <t>Total direct costs DOT visits per month</t>
  </si>
  <si>
    <t>Total direct costs drug collection visits per month</t>
  </si>
  <si>
    <t>Nr of visits to health facility to pick up drugs per month</t>
  </si>
  <si>
    <t>Total direct costs follow-up visits per month</t>
  </si>
  <si>
    <t>Difference of price and value of property sold</t>
  </si>
  <si>
    <t>Total coping costs</t>
  </si>
  <si>
    <t>Total guardian costs before/during diagnosis per visit</t>
  </si>
  <si>
    <t>Total guardian costs during treatment per visit</t>
  </si>
  <si>
    <t>Nr of accompanied visits before/during diagnosis</t>
  </si>
  <si>
    <t>Nr of accompanied visits during treatment</t>
  </si>
  <si>
    <t>Hospitalization guardian costs</t>
  </si>
  <si>
    <t>DOT/drug collection/follow-up test accompanied visits</t>
  </si>
  <si>
    <t>Total direct cost per person visiting</t>
  </si>
  <si>
    <t>Total direct guardian cost during hospitalization</t>
  </si>
  <si>
    <t>Total number of visits to hospital</t>
  </si>
  <si>
    <t>Total administrative costs</t>
  </si>
  <si>
    <t>Total test costs</t>
  </si>
  <si>
    <t>Total xray costs</t>
  </si>
  <si>
    <t>Total drug costs</t>
  </si>
  <si>
    <t>Total travel costs</t>
  </si>
  <si>
    <t>Total food costs</t>
  </si>
  <si>
    <t>Total accommodation costs</t>
  </si>
  <si>
    <r>
      <t xml:space="preserve">Estimated personal take home earning of patient </t>
    </r>
    <r>
      <rPr>
        <b/>
        <sz val="10"/>
        <rFont val="Arial"/>
        <family val="2"/>
      </rPr>
      <t>per month</t>
    </r>
    <r>
      <rPr>
        <sz val="10"/>
        <rFont val="Arial"/>
        <family val="0"/>
      </rPr>
      <t xml:space="preserve"> BEFORE TB:</t>
    </r>
  </si>
  <si>
    <r>
      <t xml:space="preserve">Estimated personal take home earning of patient </t>
    </r>
    <r>
      <rPr>
        <b/>
        <sz val="10"/>
        <rFont val="Arial"/>
        <family val="2"/>
      </rPr>
      <t>per month</t>
    </r>
    <r>
      <rPr>
        <sz val="10"/>
        <rFont val="Arial"/>
        <family val="0"/>
      </rPr>
      <t xml:space="preserve"> NOW:</t>
    </r>
  </si>
  <si>
    <t>Total turnaround time per visit</t>
  </si>
  <si>
    <t>Total indirect costs DOT per month</t>
  </si>
  <si>
    <t>Total indirect costs drug collection visits per month</t>
  </si>
  <si>
    <t>Total indirect costs follow-up visits per month</t>
  </si>
  <si>
    <t>Total average turnaround time DOT visits</t>
  </si>
  <si>
    <t>Total average turnaround time drug collection visits</t>
  </si>
  <si>
    <t>Total average turnaround time follow up tests visits</t>
  </si>
  <si>
    <t>Total time spent per prediagnostic/diagnostic visit</t>
  </si>
  <si>
    <t>Nr of visits by family/friend</t>
  </si>
  <si>
    <t>Guardian DOT/Drug collection/Follow-up Tests costs</t>
  </si>
  <si>
    <t>Total Guardian DOT/Drug collection/Follow-up tests costs</t>
  </si>
  <si>
    <t>Total indirect costs due to inability to work</t>
  </si>
  <si>
    <t>Personal income before TB per hour</t>
  </si>
  <si>
    <t>Personal income now per hour</t>
  </si>
  <si>
    <t>1 week = 6 working days* 8 hours = 48 hours x 4 weeks = 192 hours per month</t>
  </si>
  <si>
    <t>Total indirect costs of patient</t>
  </si>
  <si>
    <t>Total indirect guardian costs due to inability to work</t>
  </si>
  <si>
    <t>Duration of visit in hours</t>
  </si>
  <si>
    <r>
      <t xml:space="preserve">Assumption 3: </t>
    </r>
    <r>
      <rPr>
        <sz val="10"/>
        <rFont val="Arial"/>
        <family val="2"/>
      </rPr>
      <t>Willingness to pay captures costs of TB on the household including pain and suffering</t>
    </r>
  </si>
  <si>
    <t>Food as % of household income</t>
  </si>
  <si>
    <t>Healthcare as % of household income</t>
  </si>
  <si>
    <t>WILLINGNESS TO PAY / Costs of TB as % of household income</t>
  </si>
  <si>
    <t>DON'T CHANGE BLUE FIELDS</t>
  </si>
  <si>
    <t>WTP as % of monthly household income now</t>
  </si>
  <si>
    <t>Total direct costs before and during diagnosis</t>
  </si>
  <si>
    <t>Total direct costs during treatment</t>
  </si>
  <si>
    <t>Total Direct Patient Costs during Treatment</t>
  </si>
  <si>
    <t>During Treatment</t>
  </si>
  <si>
    <t>Before and during Diagnosis</t>
  </si>
  <si>
    <t>Indirect costs due to inability to work</t>
  </si>
  <si>
    <t>Indirect costs due to health facility visits</t>
  </si>
  <si>
    <t>Total indirect costs due to health facility visits</t>
  </si>
  <si>
    <t>Total direct patient cost as % of personal income now</t>
  </si>
  <si>
    <t>Direct patient cost before and during diagnosis as % of personal income before TB</t>
  </si>
  <si>
    <t>Direct patient cost during treatment as % of personal income now</t>
  </si>
  <si>
    <t>Indirect costs due to inability to work as % of personal income before TB</t>
  </si>
  <si>
    <t>indirect costs due to health facility visits as % of personal income now</t>
  </si>
  <si>
    <t>Total indirect patient cost as % of personal income now</t>
  </si>
  <si>
    <t>Total patient cost as % of personal income now</t>
  </si>
  <si>
    <t>WTP as % of monthly personal income now</t>
  </si>
  <si>
    <t>Total direct Guardian costs</t>
  </si>
  <si>
    <t>Monthly expenditure on food &amp; healthcare as % of household income now</t>
  </si>
  <si>
    <t>Monthly expenditure on food &amp; healthcare as % of household income before TB</t>
  </si>
  <si>
    <t>Total patient costs as % of monthly household income now</t>
  </si>
  <si>
    <t>Total patient + total guardian costs as % of monthly household income now</t>
  </si>
  <si>
    <t>Monthly household expenditure on food &amp; healthcare as % of household income BEFORE TB</t>
  </si>
  <si>
    <t>Monthly household expenditure on food &amp; healthcare as % of household income NOW</t>
  </si>
  <si>
    <t>Currency</t>
  </si>
  <si>
    <t>Tool to estimate Patients Costs - Summary calculation sheet</t>
  </si>
  <si>
    <t>Number of months that patients have been on treatment at time of interview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</si>
</sst>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9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" fillId="10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1" fillId="11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5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5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3" fontId="1" fillId="7" borderId="0" xfId="0" applyNumberFormat="1" applyFont="1" applyFill="1" applyAlignment="1">
      <alignment/>
    </xf>
    <xf numFmtId="3" fontId="0" fillId="6" borderId="0" xfId="0" applyNumberFormat="1" applyFill="1" applyAlignment="1">
      <alignment/>
    </xf>
    <xf numFmtId="3" fontId="0" fillId="8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19"/>
  <sheetViews>
    <sheetView workbookViewId="0" topLeftCell="A1">
      <selection activeCell="E10" sqref="E10"/>
    </sheetView>
  </sheetViews>
  <sheetFormatPr defaultColWidth="9.140625" defaultRowHeight="12.75"/>
  <cols>
    <col min="1" max="1" width="78.00390625" style="0" customWidth="1"/>
  </cols>
  <sheetData>
    <row r="1" spans="1:4" ht="12.75">
      <c r="A1" t="s">
        <v>140</v>
      </c>
      <c r="D1" s="4" t="s">
        <v>141</v>
      </c>
    </row>
    <row r="2" spans="1:13" ht="12.75">
      <c r="A2" s="13" t="s">
        <v>29</v>
      </c>
      <c r="B2" s="29"/>
      <c r="D2" s="21" t="s">
        <v>58</v>
      </c>
      <c r="E2" s="21"/>
      <c r="F2" s="21"/>
      <c r="G2" s="21"/>
      <c r="H2" s="21"/>
      <c r="I2" s="21"/>
      <c r="J2" s="21"/>
      <c r="K2" s="22"/>
      <c r="L2" s="22"/>
      <c r="M2" s="22"/>
    </row>
    <row r="3" spans="1:13" ht="12.75">
      <c r="A3" t="s">
        <v>117</v>
      </c>
      <c r="B3" s="24">
        <f>'Direct costs'!B14</f>
        <v>0</v>
      </c>
      <c r="D3" s="22" t="s">
        <v>57</v>
      </c>
      <c r="E3" s="22"/>
      <c r="F3" s="22"/>
      <c r="G3" s="22"/>
      <c r="H3" s="22"/>
      <c r="I3" s="22"/>
      <c r="J3" s="22"/>
      <c r="K3" s="22"/>
      <c r="L3" s="22"/>
      <c r="M3" s="22"/>
    </row>
    <row r="4" spans="1:2" ht="12.75">
      <c r="A4" t="s">
        <v>118</v>
      </c>
      <c r="B4" s="24">
        <f>'Direct costs'!B47</f>
        <v>0</v>
      </c>
    </row>
    <row r="5" spans="1:2" ht="12.75">
      <c r="A5" t="s">
        <v>11</v>
      </c>
      <c r="B5" s="24">
        <f>'Direct costs'!B54</f>
        <v>0</v>
      </c>
    </row>
    <row r="6" spans="1:2" ht="12.75">
      <c r="A6" s="1" t="s">
        <v>30</v>
      </c>
      <c r="B6" s="38">
        <f>B3+B4+B5</f>
        <v>0</v>
      </c>
    </row>
    <row r="7" ht="12.75">
      <c r="B7" s="24"/>
    </row>
    <row r="8" spans="1:2" ht="12.75">
      <c r="A8" t="s">
        <v>104</v>
      </c>
      <c r="B8" s="24">
        <f>'Indirect costs'!B7</f>
        <v>0</v>
      </c>
    </row>
    <row r="9" spans="1:2" ht="12.75">
      <c r="A9" t="s">
        <v>124</v>
      </c>
      <c r="B9" s="24">
        <f>'Indirect costs'!B16+'Indirect costs'!B21+'Indirect costs'!B26+'Indirect costs'!B30</f>
        <v>0</v>
      </c>
    </row>
    <row r="10" spans="1:2" ht="12.75">
      <c r="A10" s="1" t="s">
        <v>31</v>
      </c>
      <c r="B10" s="38">
        <f>B8+B9</f>
        <v>0</v>
      </c>
    </row>
    <row r="11" spans="1:2" ht="12.75">
      <c r="A11" s="11" t="s">
        <v>36</v>
      </c>
      <c r="B11" s="39">
        <f>B6+B10</f>
        <v>0</v>
      </c>
    </row>
    <row r="12" spans="1:2" s="9" customFormat="1" ht="12.75">
      <c r="A12" s="12"/>
      <c r="B12" s="40"/>
    </row>
    <row r="13" spans="1:2" ht="12.75">
      <c r="A13" s="12"/>
      <c r="B13" s="40"/>
    </row>
    <row r="14" spans="1:2" ht="12.75">
      <c r="A14" s="18" t="s">
        <v>54</v>
      </c>
      <c r="B14" s="41"/>
    </row>
    <row r="15" spans="1:2" ht="12.75">
      <c r="A15" s="17" t="s">
        <v>126</v>
      </c>
      <c r="B15" s="24">
        <f>'Direct costs'!B14*100/'Indirect costs'!B6</f>
        <v>0</v>
      </c>
    </row>
    <row r="16" spans="1:2" ht="12.75">
      <c r="A16" s="17" t="s">
        <v>127</v>
      </c>
      <c r="B16" s="24">
        <f>'Direct costs'!B47*100/'Indirect costs'!B10</f>
        <v>0</v>
      </c>
    </row>
    <row r="17" spans="1:2" ht="12.75">
      <c r="A17" s="12" t="s">
        <v>125</v>
      </c>
      <c r="B17" s="24">
        <f>('Direct costs'!B14+'Direct costs'!B47)*100/'Indirect costs'!B10</f>
        <v>0</v>
      </c>
    </row>
    <row r="18" spans="1:2" ht="12.75">
      <c r="A18" s="12"/>
      <c r="B18" s="24"/>
    </row>
    <row r="19" spans="1:2" ht="12.75">
      <c r="A19" s="17" t="s">
        <v>128</v>
      </c>
      <c r="B19" s="24">
        <f>'Indirect costs'!B7*100/'Indirect costs'!B6</f>
        <v>0</v>
      </c>
    </row>
    <row r="20" spans="1:2" ht="12.75">
      <c r="A20" s="17" t="s">
        <v>129</v>
      </c>
      <c r="B20" s="24">
        <f>('Indirect costs'!B16+'Indirect costs'!B21+'Indirect costs'!B26+'Indirect costs'!B30)*100/'Indirect costs'!B10</f>
        <v>0</v>
      </c>
    </row>
    <row r="21" spans="1:2" ht="12.75">
      <c r="A21" s="12" t="s">
        <v>130</v>
      </c>
      <c r="B21" s="24">
        <f>B19+B20</f>
        <v>0</v>
      </c>
    </row>
    <row r="22" spans="1:2" ht="12.75">
      <c r="A22" s="18" t="s">
        <v>131</v>
      </c>
      <c r="B22" s="42">
        <f>B11*100/'Indirect costs'!B10</f>
        <v>0</v>
      </c>
    </row>
    <row r="23" spans="1:2" ht="12.75">
      <c r="A23" s="12"/>
      <c r="B23" s="24"/>
    </row>
    <row r="24" ht="12.75">
      <c r="B24" s="24"/>
    </row>
    <row r="25" spans="1:2" ht="12.75">
      <c r="A25" s="15" t="s">
        <v>32</v>
      </c>
      <c r="B25" s="43"/>
    </row>
    <row r="26" spans="1:2" ht="12.75">
      <c r="A26" t="s">
        <v>33</v>
      </c>
      <c r="B26" s="24">
        <f>'Direct costs'!B71</f>
        <v>0</v>
      </c>
    </row>
    <row r="27" spans="1:2" ht="12.75">
      <c r="A27" t="s">
        <v>34</v>
      </c>
      <c r="B27" s="24">
        <f>'Indirect costs'!B55</f>
        <v>0</v>
      </c>
    </row>
    <row r="28" spans="1:2" ht="12.75">
      <c r="A28" s="14" t="s">
        <v>35</v>
      </c>
      <c r="B28" s="43">
        <f>B26+B27</f>
        <v>0</v>
      </c>
    </row>
    <row r="29" spans="1:2" ht="12.75">
      <c r="A29" s="12"/>
      <c r="B29" s="24"/>
    </row>
    <row r="30" ht="12.75">
      <c r="B30" s="24"/>
    </row>
    <row r="31" spans="1:2" ht="12.75">
      <c r="A31" s="19" t="s">
        <v>55</v>
      </c>
      <c r="B31" s="44"/>
    </row>
    <row r="32" spans="1:2" ht="12.75">
      <c r="A32" s="17" t="s">
        <v>136</v>
      </c>
      <c r="B32" s="24">
        <f>B11*100/WTP!B18</f>
        <v>0</v>
      </c>
    </row>
    <row r="33" spans="1:2" ht="12.75">
      <c r="A33" s="10" t="s">
        <v>137</v>
      </c>
      <c r="B33" s="24">
        <f>(B11+B28)*100/WTP!B18</f>
        <v>0</v>
      </c>
    </row>
    <row r="34" spans="1:2" ht="12.75">
      <c r="A34" s="10" t="s">
        <v>138</v>
      </c>
      <c r="B34" s="24">
        <f>WTP!B15</f>
        <v>0</v>
      </c>
    </row>
    <row r="35" spans="1:2" ht="12.75">
      <c r="A35" s="10" t="s">
        <v>139</v>
      </c>
      <c r="B35" s="24">
        <f>WTP!B27</f>
        <v>0</v>
      </c>
    </row>
    <row r="36" ht="12.75">
      <c r="B36" s="24"/>
    </row>
    <row r="37" spans="1:2" s="9" customFormat="1" ht="12.75">
      <c r="A37" s="16" t="s">
        <v>37</v>
      </c>
      <c r="B37" s="31">
        <f>WTP!B29</f>
        <v>0</v>
      </c>
    </row>
    <row r="38" spans="1:2" s="9" customFormat="1" ht="12.75">
      <c r="A38" s="9" t="s">
        <v>116</v>
      </c>
      <c r="B38" s="24">
        <f>WTP!B30</f>
        <v>0</v>
      </c>
    </row>
    <row r="39" spans="1:2" s="9" customFormat="1" ht="12.75">
      <c r="A39" s="36" t="s">
        <v>132</v>
      </c>
      <c r="B39" s="24">
        <f>WTP!B31</f>
        <v>0</v>
      </c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  <row r="75" ht="12.75">
      <c r="B75" s="24"/>
    </row>
    <row r="76" ht="12.75">
      <c r="B76" s="24"/>
    </row>
    <row r="77" ht="12.75">
      <c r="B77" s="24"/>
    </row>
    <row r="78" ht="12.75">
      <c r="B78" s="24"/>
    </row>
    <row r="79" ht="12.75">
      <c r="B79" s="24"/>
    </row>
    <row r="80" ht="12.75">
      <c r="B80" s="24"/>
    </row>
    <row r="81" ht="12.75">
      <c r="B81" s="24"/>
    </row>
    <row r="82" ht="12.75">
      <c r="B82" s="24"/>
    </row>
    <row r="83" ht="12.75">
      <c r="B83" s="24"/>
    </row>
    <row r="84" ht="12.75">
      <c r="B84" s="24"/>
    </row>
    <row r="85" ht="12.75">
      <c r="B85" s="24"/>
    </row>
    <row r="86" ht="12.75">
      <c r="B86" s="24"/>
    </row>
    <row r="87" ht="12.75">
      <c r="B87" s="24"/>
    </row>
    <row r="88" ht="12.75">
      <c r="B88" s="24"/>
    </row>
    <row r="89" ht="12.75">
      <c r="B89" s="24"/>
    </row>
    <row r="90" ht="12.75">
      <c r="B90" s="24"/>
    </row>
    <row r="91" ht="12.75">
      <c r="B91" s="24"/>
    </row>
    <row r="92" ht="12.75"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71"/>
  <sheetViews>
    <sheetView tabSelected="1" workbookViewId="0" topLeftCell="A24">
      <selection activeCell="E8" sqref="E8"/>
    </sheetView>
  </sheetViews>
  <sheetFormatPr defaultColWidth="9.140625" defaultRowHeight="12.75"/>
  <cols>
    <col min="1" max="1" width="61.140625" style="0" customWidth="1"/>
  </cols>
  <sheetData>
    <row r="1" spans="1:2" ht="12.75">
      <c r="A1" s="25" t="s">
        <v>3</v>
      </c>
      <c r="B1" t="s">
        <v>38</v>
      </c>
    </row>
    <row r="2" ht="12.75">
      <c r="A2" t="s">
        <v>0</v>
      </c>
    </row>
    <row r="3" spans="1:2" ht="12.75">
      <c r="A3" t="s">
        <v>142</v>
      </c>
      <c r="B3">
        <v>1</v>
      </c>
    </row>
    <row r="5" ht="12.75">
      <c r="A5" s="2" t="s">
        <v>121</v>
      </c>
    </row>
    <row r="6" ht="12.75">
      <c r="A6" s="10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2</v>
      </c>
    </row>
    <row r="14" spans="1:2" ht="12.75">
      <c r="A14" s="25" t="s">
        <v>1</v>
      </c>
      <c r="B14" s="7">
        <f>SUM(B6:B12)-B13</f>
        <v>0</v>
      </c>
    </row>
    <row r="15" spans="1:2" ht="12.75">
      <c r="A15" s="1"/>
      <c r="B15" s="9"/>
    </row>
    <row r="17" ht="12.75">
      <c r="A17" s="2" t="s">
        <v>120</v>
      </c>
    </row>
    <row r="18" ht="12.75">
      <c r="A18" s="2"/>
    </row>
    <row r="19" ht="12.75">
      <c r="A19" s="3" t="s">
        <v>59</v>
      </c>
    </row>
    <row r="20" ht="12.75">
      <c r="A20" t="s">
        <v>60</v>
      </c>
    </row>
    <row r="21" ht="12.75">
      <c r="A21" t="s">
        <v>61</v>
      </c>
    </row>
    <row r="22" ht="12.75">
      <c r="A22" t="s">
        <v>62</v>
      </c>
    </row>
    <row r="23" spans="1:2" ht="12.75">
      <c r="A23" s="1" t="s">
        <v>69</v>
      </c>
      <c r="B23" s="7">
        <f>(B21+B22)*B20*4</f>
        <v>0</v>
      </c>
    </row>
    <row r="25" ht="12.75">
      <c r="A25" s="4" t="s">
        <v>63</v>
      </c>
    </row>
    <row r="26" ht="12.75">
      <c r="A26" s="10" t="s">
        <v>71</v>
      </c>
    </row>
    <row r="27" ht="12.75">
      <c r="A27" s="10" t="s">
        <v>64</v>
      </c>
    </row>
    <row r="28" ht="12.75">
      <c r="A28" s="10" t="s">
        <v>65</v>
      </c>
    </row>
    <row r="29" ht="12.75">
      <c r="A29" s="10" t="s">
        <v>66</v>
      </c>
    </row>
    <row r="30" ht="12.75">
      <c r="A30" s="10" t="s">
        <v>67</v>
      </c>
    </row>
    <row r="31" spans="1:2" ht="12.75">
      <c r="A31" s="1" t="s">
        <v>70</v>
      </c>
      <c r="B31" s="7">
        <f>(B27+B28+B29+B30)*B26</f>
        <v>0</v>
      </c>
    </row>
    <row r="32" ht="12.75">
      <c r="A32" s="10"/>
    </row>
    <row r="33" ht="12.75">
      <c r="A33" s="3" t="s">
        <v>68</v>
      </c>
    </row>
    <row r="34" ht="12.75">
      <c r="A34" t="s">
        <v>4</v>
      </c>
    </row>
    <row r="35" ht="12.75">
      <c r="A35" t="s">
        <v>23</v>
      </c>
    </row>
    <row r="36" spans="1:2" ht="12.75">
      <c r="A36" s="1" t="s">
        <v>72</v>
      </c>
      <c r="B36" s="7">
        <f>B34*B35</f>
        <v>0</v>
      </c>
    </row>
    <row r="38" ht="12.75">
      <c r="A38" s="4" t="s">
        <v>5</v>
      </c>
    </row>
    <row r="39" spans="1:2" ht="12.75">
      <c r="A39" s="1" t="s">
        <v>6</v>
      </c>
      <c r="B39" s="23"/>
    </row>
    <row r="41" ht="12.75">
      <c r="A41" s="4" t="s">
        <v>7</v>
      </c>
    </row>
    <row r="42" spans="1:2" ht="12.75">
      <c r="A42" s="1" t="s">
        <v>8</v>
      </c>
      <c r="B42" s="24"/>
    </row>
    <row r="44" ht="12.75">
      <c r="A44" s="4" t="s">
        <v>10</v>
      </c>
    </row>
    <row r="45" ht="12.75">
      <c r="A45" t="s">
        <v>9</v>
      </c>
    </row>
    <row r="47" spans="1:2" ht="12.75">
      <c r="A47" s="25" t="s">
        <v>119</v>
      </c>
      <c r="B47" s="26">
        <f>B23+B31+B36+B39+B42-B45</f>
        <v>0</v>
      </c>
    </row>
    <row r="48" spans="1:2" ht="12.75">
      <c r="A48" s="1"/>
      <c r="B48" s="9"/>
    </row>
    <row r="50" ht="12.75">
      <c r="A50" s="2" t="s">
        <v>11</v>
      </c>
    </row>
    <row r="51" ht="12.75">
      <c r="A51" t="s">
        <v>12</v>
      </c>
    </row>
    <row r="52" ht="12.75">
      <c r="A52" t="s">
        <v>24</v>
      </c>
    </row>
    <row r="53" ht="12.75">
      <c r="A53" t="s">
        <v>73</v>
      </c>
    </row>
    <row r="54" spans="1:2" ht="12.75">
      <c r="A54" s="1" t="s">
        <v>74</v>
      </c>
      <c r="B54" s="7">
        <f>(B51*B52/100)+B53</f>
        <v>0</v>
      </c>
    </row>
    <row r="55" spans="1:2" ht="12.75">
      <c r="A55" s="1"/>
      <c r="B55" s="9"/>
    </row>
    <row r="57" ht="12.75">
      <c r="A57" s="2" t="s">
        <v>14</v>
      </c>
    </row>
    <row r="58" ht="12.75">
      <c r="A58" s="4" t="s">
        <v>80</v>
      </c>
    </row>
    <row r="59" ht="12.75">
      <c r="A59" t="s">
        <v>77</v>
      </c>
    </row>
    <row r="60" ht="12.75">
      <c r="A60" t="s">
        <v>78</v>
      </c>
    </row>
    <row r="61" ht="12.75">
      <c r="A61" t="s">
        <v>75</v>
      </c>
    </row>
    <row r="62" ht="12.75">
      <c r="A62" t="s">
        <v>76</v>
      </c>
    </row>
    <row r="63" spans="1:2" ht="12.75">
      <c r="A63" s="1" t="s">
        <v>15</v>
      </c>
      <c r="B63" s="7">
        <f>(B59*B61)+(B60*B62)</f>
        <v>0</v>
      </c>
    </row>
    <row r="65" ht="12.75">
      <c r="A65" s="4" t="s">
        <v>79</v>
      </c>
    </row>
    <row r="66" ht="12.75">
      <c r="A66" t="s">
        <v>16</v>
      </c>
    </row>
    <row r="67" ht="12.75">
      <c r="A67" t="s">
        <v>83</v>
      </c>
    </row>
    <row r="68" ht="12.75">
      <c r="A68" t="s">
        <v>81</v>
      </c>
    </row>
    <row r="69" spans="1:2" ht="12.75">
      <c r="A69" s="1" t="s">
        <v>82</v>
      </c>
      <c r="B69" s="7">
        <f>B66+B67*B68</f>
        <v>0</v>
      </c>
    </row>
    <row r="71" spans="1:2" ht="12.75">
      <c r="A71" s="25" t="s">
        <v>133</v>
      </c>
      <c r="B71" s="7">
        <f>B63+B69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5"/>
  <sheetViews>
    <sheetView workbookViewId="0" topLeftCell="A1">
      <selection activeCell="B6" sqref="B6"/>
    </sheetView>
  </sheetViews>
  <sheetFormatPr defaultColWidth="9.140625" defaultRowHeight="12.75"/>
  <cols>
    <col min="1" max="1" width="71.8515625" style="0" customWidth="1"/>
    <col min="6" max="6" width="13.7109375" style="0" customWidth="1"/>
  </cols>
  <sheetData>
    <row r="1" spans="1:2" ht="12.75">
      <c r="A1" s="27" t="s">
        <v>13</v>
      </c>
      <c r="B1" t="s">
        <v>39</v>
      </c>
    </row>
    <row r="2" ht="12.75">
      <c r="A2" t="s">
        <v>0</v>
      </c>
    </row>
    <row r="4" ht="12.75">
      <c r="A4" s="2" t="s">
        <v>122</v>
      </c>
    </row>
    <row r="5" spans="1:2" ht="12.75">
      <c r="A5" t="s">
        <v>25</v>
      </c>
      <c r="B5" s="24">
        <v>0</v>
      </c>
    </row>
    <row r="6" spans="1:7" ht="12.75">
      <c r="A6" t="s">
        <v>91</v>
      </c>
      <c r="B6">
        <v>1</v>
      </c>
      <c r="D6" t="s">
        <v>105</v>
      </c>
      <c r="G6" s="8">
        <f>B6/192</f>
        <v>0.005208333333333333</v>
      </c>
    </row>
    <row r="7" spans="1:2" s="9" customFormat="1" ht="12.75">
      <c r="A7" s="12" t="s">
        <v>104</v>
      </c>
      <c r="B7" s="8">
        <f>B5*B6</f>
        <v>0</v>
      </c>
    </row>
    <row r="8" s="9" customFormat="1" ht="12.75">
      <c r="A8" s="12"/>
    </row>
    <row r="9" ht="12.75">
      <c r="A9" s="2" t="s">
        <v>123</v>
      </c>
    </row>
    <row r="10" spans="1:7" ht="12.75">
      <c r="A10" t="s">
        <v>92</v>
      </c>
      <c r="B10">
        <v>1</v>
      </c>
      <c r="D10" t="s">
        <v>106</v>
      </c>
      <c r="G10" s="8">
        <f>B10/192</f>
        <v>0.005208333333333333</v>
      </c>
    </row>
    <row r="11" spans="1:2" ht="12.75">
      <c r="A11" s="9" t="s">
        <v>26</v>
      </c>
      <c r="B11" s="24"/>
    </row>
    <row r="12" s="9" customFormat="1" ht="12.75"/>
    <row r="13" ht="12.75">
      <c r="A13" s="3" t="s">
        <v>59</v>
      </c>
    </row>
    <row r="14" ht="12.75">
      <c r="A14" t="s">
        <v>60</v>
      </c>
    </row>
    <row r="15" ht="12.75">
      <c r="A15" t="s">
        <v>93</v>
      </c>
    </row>
    <row r="16" spans="1:4" ht="12.75">
      <c r="A16" s="1" t="s">
        <v>94</v>
      </c>
      <c r="B16" s="8">
        <f>B14*B15*4*G10</f>
        <v>0</v>
      </c>
      <c r="D16" t="s">
        <v>107</v>
      </c>
    </row>
    <row r="18" ht="12.75">
      <c r="A18" s="4" t="s">
        <v>63</v>
      </c>
    </row>
    <row r="19" ht="12.75">
      <c r="A19" s="10" t="s">
        <v>71</v>
      </c>
    </row>
    <row r="20" ht="12.75">
      <c r="A20" s="10" t="s">
        <v>93</v>
      </c>
    </row>
    <row r="21" spans="1:2" ht="12.75">
      <c r="A21" s="1" t="s">
        <v>95</v>
      </c>
      <c r="B21" s="8">
        <f>B19*B20*G10</f>
        <v>0</v>
      </c>
    </row>
    <row r="22" ht="12.75">
      <c r="A22" s="10"/>
    </row>
    <row r="23" ht="12.75">
      <c r="A23" s="3" t="s">
        <v>68</v>
      </c>
    </row>
    <row r="24" ht="12.75">
      <c r="A24" t="s">
        <v>4</v>
      </c>
    </row>
    <row r="25" ht="12.75">
      <c r="A25" s="10" t="s">
        <v>93</v>
      </c>
    </row>
    <row r="26" spans="1:2" ht="12.75">
      <c r="A26" s="1" t="s">
        <v>96</v>
      </c>
      <c r="B26" s="8">
        <f>B24*B25*G10</f>
        <v>0</v>
      </c>
    </row>
    <row r="28" ht="12.75">
      <c r="A28" s="4" t="s">
        <v>5</v>
      </c>
    </row>
    <row r="29" spans="1:2" ht="12.75">
      <c r="A29" t="s">
        <v>17</v>
      </c>
      <c r="B29" s="9"/>
    </row>
    <row r="30" spans="1:2" ht="12.75">
      <c r="A30" s="1" t="s">
        <v>18</v>
      </c>
      <c r="B30" s="8">
        <f>B29*B10/24</f>
        <v>0</v>
      </c>
    </row>
    <row r="32" spans="1:2" ht="12.75">
      <c r="A32" s="5" t="s">
        <v>108</v>
      </c>
      <c r="B32" s="8">
        <f>B16+B21+B26+B30+B7</f>
        <v>0</v>
      </c>
    </row>
    <row r="35" ht="12.75">
      <c r="A35" s="2" t="s">
        <v>19</v>
      </c>
    </row>
    <row r="36" ht="12.75">
      <c r="A36" t="s">
        <v>27</v>
      </c>
    </row>
    <row r="37" ht="12.75">
      <c r="A37" s="10" t="s">
        <v>28</v>
      </c>
    </row>
    <row r="38" spans="1:2" ht="12.75">
      <c r="A38" s="1" t="s">
        <v>109</v>
      </c>
      <c r="B38" s="8">
        <f>B36*6*B37</f>
        <v>0</v>
      </c>
    </row>
    <row r="40" ht="12.75">
      <c r="A40" s="4" t="s">
        <v>102</v>
      </c>
    </row>
    <row r="41" ht="12.75">
      <c r="A41" t="s">
        <v>77</v>
      </c>
    </row>
    <row r="42" ht="12.75">
      <c r="A42" t="s">
        <v>78</v>
      </c>
    </row>
    <row r="43" ht="12.75">
      <c r="A43" t="s">
        <v>100</v>
      </c>
    </row>
    <row r="44" ht="12.75">
      <c r="A44" t="s">
        <v>97</v>
      </c>
    </row>
    <row r="45" ht="12.75">
      <c r="A45" t="s">
        <v>98</v>
      </c>
    </row>
    <row r="46" ht="12.75">
      <c r="A46" t="s">
        <v>99</v>
      </c>
    </row>
    <row r="47" spans="1:2" ht="12.75">
      <c r="A47" s="1" t="s">
        <v>103</v>
      </c>
      <c r="B47" s="8">
        <f>B41*B43+B42*((B44+B45+B46)/3)/8*B36</f>
        <v>0</v>
      </c>
    </row>
    <row r="48" ht="12.75">
      <c r="A48" s="1"/>
    </row>
    <row r="49" ht="12.75">
      <c r="A49" s="4" t="s">
        <v>5</v>
      </c>
    </row>
    <row r="50" ht="12.75">
      <c r="A50" t="s">
        <v>20</v>
      </c>
    </row>
    <row r="51" ht="12.75">
      <c r="A51" t="s">
        <v>101</v>
      </c>
    </row>
    <row r="52" ht="12.75">
      <c r="A52" t="s">
        <v>110</v>
      </c>
    </row>
    <row r="53" spans="1:2" ht="12.75">
      <c r="A53" s="1" t="s">
        <v>21</v>
      </c>
      <c r="B53" s="8">
        <f>B50*B36+B51*B52/8*B36</f>
        <v>0</v>
      </c>
    </row>
    <row r="55" spans="1:2" ht="12.75">
      <c r="A55" s="5" t="s">
        <v>22</v>
      </c>
      <c r="B55" s="8">
        <f>B38+B47+B53</f>
        <v>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33"/>
  <sheetViews>
    <sheetView workbookViewId="0" topLeftCell="A1">
      <selection activeCell="D29" sqref="D29"/>
    </sheetView>
  </sheetViews>
  <sheetFormatPr defaultColWidth="9.140625" defaultRowHeight="12.75"/>
  <cols>
    <col min="1" max="1" width="80.00390625" style="0" customWidth="1"/>
  </cols>
  <sheetData>
    <row r="1" spans="1:2" ht="12.75">
      <c r="A1" s="6" t="s">
        <v>114</v>
      </c>
      <c r="B1" t="s">
        <v>115</v>
      </c>
    </row>
    <row r="2" ht="12.75">
      <c r="A2" s="12"/>
    </row>
    <row r="3" ht="12.75">
      <c r="A3" s="12" t="s">
        <v>50</v>
      </c>
    </row>
    <row r="4" ht="12.75">
      <c r="A4" s="12" t="s">
        <v>51</v>
      </c>
    </row>
    <row r="5" ht="12.75">
      <c r="A5" s="12" t="s">
        <v>111</v>
      </c>
    </row>
    <row r="6" ht="12.75">
      <c r="A6" s="12"/>
    </row>
    <row r="7" spans="1:3" ht="13.5" thickBot="1">
      <c r="A7" s="33" t="s">
        <v>40</v>
      </c>
      <c r="B7" s="32"/>
      <c r="C7" s="20"/>
    </row>
    <row r="8" spans="1:2" ht="12.75">
      <c r="A8" s="17" t="s">
        <v>52</v>
      </c>
      <c r="B8" s="24">
        <v>1</v>
      </c>
    </row>
    <row r="9" spans="1:2" ht="12.75">
      <c r="A9" t="s">
        <v>42</v>
      </c>
      <c r="B9" s="24">
        <v>0</v>
      </c>
    </row>
    <row r="10" spans="1:2" ht="12.75">
      <c r="A10" t="s">
        <v>43</v>
      </c>
      <c r="B10" s="24">
        <v>0</v>
      </c>
    </row>
    <row r="11" spans="1:2" ht="12.75">
      <c r="A11" t="s">
        <v>48</v>
      </c>
      <c r="B11" s="28">
        <f>B9+B10</f>
        <v>0</v>
      </c>
    </row>
    <row r="12" spans="2:4" ht="12.75">
      <c r="B12" s="23"/>
      <c r="D12" s="1"/>
    </row>
    <row r="13" spans="1:9" s="9" customFormat="1" ht="12.75">
      <c r="A13" s="10" t="s">
        <v>112</v>
      </c>
      <c r="B13" s="31">
        <f>B9*100/B8</f>
        <v>0</v>
      </c>
      <c r="D13" s="23"/>
      <c r="E13" s="23"/>
      <c r="F13" s="23"/>
      <c r="G13" s="23"/>
      <c r="H13" s="23"/>
      <c r="I13" s="23"/>
    </row>
    <row r="14" spans="1:10" ht="12.75">
      <c r="A14" s="10" t="s">
        <v>113</v>
      </c>
      <c r="B14" s="31">
        <f>B10*100/B8</f>
        <v>0</v>
      </c>
      <c r="C14" s="9"/>
      <c r="D14" s="23"/>
      <c r="E14" s="23"/>
      <c r="F14" s="23"/>
      <c r="G14" s="23"/>
      <c r="H14" s="23"/>
      <c r="I14" s="23"/>
      <c r="J14" s="9"/>
    </row>
    <row r="15" spans="1:10" ht="12.75">
      <c r="A15" s="6" t="s">
        <v>135</v>
      </c>
      <c r="B15" s="31">
        <f>B11*100/B8</f>
        <v>0</v>
      </c>
      <c r="D15" s="9"/>
      <c r="E15" s="9"/>
      <c r="F15" s="9"/>
      <c r="G15" s="9"/>
      <c r="H15" s="9"/>
      <c r="I15" s="9"/>
      <c r="J15" s="9"/>
    </row>
    <row r="16" ht="12.75">
      <c r="B16" s="23"/>
    </row>
    <row r="17" spans="1:2" ht="13.5" thickBot="1">
      <c r="A17" s="34" t="s">
        <v>41</v>
      </c>
      <c r="B17" s="35"/>
    </row>
    <row r="18" spans="1:2" ht="12.75">
      <c r="A18" s="10" t="s">
        <v>53</v>
      </c>
      <c r="B18" s="24">
        <v>1</v>
      </c>
    </row>
    <row r="19" spans="1:2" ht="12.75">
      <c r="A19" t="s">
        <v>44</v>
      </c>
      <c r="B19" s="24">
        <v>0</v>
      </c>
    </row>
    <row r="20" spans="1:4" ht="12.75">
      <c r="A20" t="s">
        <v>45</v>
      </c>
      <c r="B20" s="28">
        <f>'Direct costs'!B47</f>
        <v>0</v>
      </c>
      <c r="D20" s="9"/>
    </row>
    <row r="21" spans="1:2" ht="12.75">
      <c r="A21" t="s">
        <v>46</v>
      </c>
      <c r="B21" s="24">
        <v>0</v>
      </c>
    </row>
    <row r="22" spans="1:2" ht="12.75">
      <c r="A22" t="s">
        <v>47</v>
      </c>
      <c r="B22" s="28">
        <f>B20+B21</f>
        <v>0</v>
      </c>
    </row>
    <row r="23" spans="1:2" ht="12.75">
      <c r="A23" t="s">
        <v>49</v>
      </c>
      <c r="B23" s="28">
        <f>B19+B22</f>
        <v>0</v>
      </c>
    </row>
    <row r="24" ht="12.75">
      <c r="B24" s="23"/>
    </row>
    <row r="25" spans="1:2" s="1" customFormat="1" ht="12.75">
      <c r="A25" s="10" t="s">
        <v>112</v>
      </c>
      <c r="B25" s="30">
        <f>B19*100/B18</f>
        <v>0</v>
      </c>
    </row>
    <row r="26" spans="1:2" s="1" customFormat="1" ht="12.75">
      <c r="A26" s="10" t="s">
        <v>113</v>
      </c>
      <c r="B26" s="30">
        <f>B22*100/B18</f>
        <v>0</v>
      </c>
    </row>
    <row r="27" spans="1:2" s="1" customFormat="1" ht="12.75">
      <c r="A27" s="6" t="s">
        <v>134</v>
      </c>
      <c r="B27" s="30">
        <f>B23*100/B18</f>
        <v>0</v>
      </c>
    </row>
    <row r="28" spans="1:2" ht="12.75">
      <c r="A28" s="9"/>
      <c r="B28" s="23"/>
    </row>
    <row r="29" spans="1:3" ht="12.75">
      <c r="A29" s="6" t="s">
        <v>56</v>
      </c>
      <c r="B29" s="40">
        <v>0</v>
      </c>
      <c r="C29" s="9"/>
    </row>
    <row r="30" spans="1:3" ht="12.75">
      <c r="A30" s="9" t="s">
        <v>116</v>
      </c>
      <c r="B30" s="37">
        <f>B29*100/B18</f>
        <v>0</v>
      </c>
      <c r="C30" s="9"/>
    </row>
    <row r="31" spans="1:2" ht="12.75">
      <c r="A31" s="36" t="s">
        <v>132</v>
      </c>
      <c r="B31" s="28">
        <f>B29*100/'Indirect costs'!B10</f>
        <v>0</v>
      </c>
    </row>
    <row r="32" ht="12.75">
      <c r="A32" s="1"/>
    </row>
    <row r="33" ht="12.75">
      <c r="A33" s="1"/>
    </row>
  </sheetData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KNCVTBC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KNCV</dc:creator>
  <cp:keywords/>
  <dc:description/>
  <cp:lastModifiedBy>KNCV</cp:lastModifiedBy>
  <cp:lastPrinted>2008-11-05T09:36:27Z</cp:lastPrinted>
  <dcterms:created xsi:type="dcterms:W3CDTF">2008-04-20T10:35:50Z</dcterms:created>
  <dcterms:modified xsi:type="dcterms:W3CDTF">2008-11-05T09:36:30Z</dcterms:modified>
  <cp:category/>
  <cp:version/>
  <cp:contentType/>
  <cp:contentStatus/>
</cp:coreProperties>
</file>